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Users/micheltonino/Desktop/"/>
    </mc:Choice>
  </mc:AlternateContent>
  <xr:revisionPtr revIDLastSave="0" documentId="8_{B52EDCBB-E60A-7A4B-8540-CC887DF1AA71}" xr6:coauthVersionLast="36" xr6:coauthVersionMax="36" xr10:uidLastSave="{00000000-0000-0000-0000-000000000000}"/>
  <bookViews>
    <workbookView xWindow="0" yWindow="460" windowWidth="28800" windowHeight="16240" xr2:uid="{00000000-000D-0000-FFFF-FFFF00000000}"/>
  </bookViews>
  <sheets>
    <sheet name="Blad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E15" i="1" s="1"/>
  <c r="D14" i="1"/>
  <c r="E14" i="1" s="1"/>
  <c r="D13" i="1"/>
  <c r="E13" i="1"/>
  <c r="D22" i="1"/>
  <c r="E22" i="1" s="1"/>
  <c r="E17" i="1" l="1"/>
  <c r="E18" i="1" s="1"/>
  <c r="D32" i="1"/>
  <c r="E32" i="1" s="1"/>
  <c r="D24" i="1"/>
  <c r="E24" i="1" s="1"/>
  <c r="D30" i="1"/>
  <c r="E30" i="1" s="1"/>
  <c r="D31" i="1"/>
  <c r="E31" i="1" s="1"/>
  <c r="D23" i="1"/>
  <c r="E23" i="1" s="1"/>
  <c r="E26" i="1" l="1"/>
  <c r="E27" i="1" s="1"/>
  <c r="E34" i="1"/>
  <c r="E35" i="1" l="1"/>
  <c r="E37" i="1"/>
  <c r="E38" i="1" s="1"/>
</calcChain>
</file>

<file path=xl/sharedStrings.xml><?xml version="1.0" encoding="utf-8"?>
<sst xmlns="http://schemas.openxmlformats.org/spreadsheetml/2006/main" count="34" uniqueCount="32">
  <si>
    <t>Opbrengsten doorlooptijdverkorting</t>
  </si>
  <si>
    <t>Mln</t>
  </si>
  <si>
    <t>Invullen</t>
  </si>
  <si>
    <t>algemene kosten</t>
  </si>
  <si>
    <t>Gemiddeld uurloon</t>
  </si>
  <si>
    <t>% van de omzet</t>
  </si>
  <si>
    <t>Bouwplaatskosten</t>
  </si>
  <si>
    <t>Algemene kosten</t>
  </si>
  <si>
    <t>Percentage uitbesteed werk</t>
  </si>
  <si>
    <t>omzet per jaar</t>
  </si>
  <si>
    <t>Totaal opbrengst bij onderaannemers</t>
  </si>
  <si>
    <t>Percentage van de omzet</t>
  </si>
  <si>
    <t>%doorlooptijdverkorting (DLTV)</t>
  </si>
  <si>
    <t>Totaal opbrengst project</t>
  </si>
  <si>
    <t>Uren wachten, lopen/persoon/dag (200 dg/jaar)</t>
  </si>
  <si>
    <t>Uren wachten, lopen /persoon/dag (200 dg/jaar)</t>
  </si>
  <si>
    <t>Opbrengsten Hoofdaannemer</t>
  </si>
  <si>
    <t>invullen</t>
  </si>
  <si>
    <t>Kosten per jaar</t>
  </si>
  <si>
    <t>Opbrengst per jaar</t>
  </si>
  <si>
    <t xml:space="preserve">Bouwplaatskosten </t>
  </si>
  <si>
    <t>variabel deel van de bouwplaatskosten</t>
  </si>
  <si>
    <t>minder financeiringskosten, rentelast</t>
  </si>
  <si>
    <t>minder begeleidingskosten, kosten per dag</t>
  </si>
  <si>
    <t>eerder huurinkomsten, huur per week</t>
  </si>
  <si>
    <t>Totaal opbrengst hoofdaannemer</t>
  </si>
  <si>
    <t>totaal opbrengsten opdrachtgever</t>
  </si>
  <si>
    <t xml:space="preserve">% van de omzet </t>
  </si>
  <si>
    <t>gemiddeld # bouwplaatsmedewerkers hoofdaannemer per dag op de bouwplaats</t>
  </si>
  <si>
    <t>gemiddeld #bouwplaatsmedewerkers onderaannemer op de bouwplaats</t>
  </si>
  <si>
    <t>Opbrengst bij onderaannemers</t>
  </si>
  <si>
    <t>Opbrengsten Opdrachtgever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</si>
</sst>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€&quot;\ * #,##0_);_(&quot;€&quot;\ * \(#,##0\);_(&quot;€&quot;\ * &quot;-&quot;_);_(@_)"/>
    <numFmt numFmtId="43" formatCode="_(* #,##0.00_);_(* \(#,##0.00\);_(* &quot;-&quot;??_);_(@_)"/>
    <numFmt numFmtId="164" formatCode="_(* #,##0_);_(* \(#,##0\);_(* &quot;-&quot;??_);_(@_)"/>
    <numFmt numFmtId="165" formatCode="_([$€-2]\ * #,##0_);_([$€-2]\ * \(#,##0\);_([$€-2]\ 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1" fillId="2" borderId="1" xfId="0" applyFont="1" applyFill="1" applyBorder="1"/>
    <xf numFmtId="42" fontId="0" fillId="2" borderId="1" xfId="1" applyNumberFormat="1" applyFont="1" applyFill="1" applyBorder="1"/>
    <xf numFmtId="0" fontId="0" fillId="2" borderId="1" xfId="0" applyFill="1" applyBorder="1"/>
    <xf numFmtId="42" fontId="0" fillId="0" borderId="1" xfId="0" applyNumberFormat="1" applyBorder="1"/>
    <xf numFmtId="42" fontId="0" fillId="2" borderId="1" xfId="0" applyNumberFormat="1" applyFill="1" applyBorder="1"/>
    <xf numFmtId="9" fontId="0" fillId="2" borderId="1" xfId="0" applyNumberFormat="1" applyFill="1" applyBorder="1"/>
    <xf numFmtId="0" fontId="0" fillId="3" borderId="1" xfId="0" applyFill="1" applyBorder="1"/>
    <xf numFmtId="9" fontId="0" fillId="2" borderId="1" xfId="2" applyFont="1" applyFill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3" borderId="1" xfId="0" applyNumberFormat="1" applyFill="1" applyBorder="1"/>
    <xf numFmtId="164" fontId="0" fillId="0" borderId="1" xfId="0" applyNumberFormat="1" applyBorder="1"/>
    <xf numFmtId="0" fontId="0" fillId="0" borderId="3" xfId="0" applyBorder="1"/>
    <xf numFmtId="9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1" fillId="2" borderId="3" xfId="0" applyFont="1" applyFill="1" applyBorder="1"/>
    <xf numFmtId="0" fontId="0" fillId="0" borderId="7" xfId="0" applyBorder="1"/>
    <xf numFmtId="0" fontId="0" fillId="0" borderId="8" xfId="0" applyBorder="1"/>
    <xf numFmtId="42" fontId="0" fillId="0" borderId="3" xfId="0" applyNumberFormat="1" applyBorder="1"/>
    <xf numFmtId="0" fontId="0" fillId="0" borderId="9" xfId="0" applyBorder="1"/>
    <xf numFmtId="9" fontId="0" fillId="0" borderId="9" xfId="0" applyNumberFormat="1" applyBorder="1"/>
    <xf numFmtId="0" fontId="0" fillId="0" borderId="10" xfId="0" applyBorder="1"/>
    <xf numFmtId="165" fontId="0" fillId="0" borderId="11" xfId="0" applyNumberFormat="1" applyBorder="1"/>
    <xf numFmtId="165" fontId="0" fillId="0" borderId="10" xfId="0" applyNumberFormat="1" applyBorder="1"/>
    <xf numFmtId="0" fontId="0" fillId="0" borderId="11" xfId="0" applyBorder="1"/>
    <xf numFmtId="164" fontId="0" fillId="0" borderId="10" xfId="0" applyNumberFormat="1" applyBorder="1"/>
    <xf numFmtId="0" fontId="1" fillId="4" borderId="2" xfId="0" applyFont="1" applyFill="1" applyBorder="1"/>
    <xf numFmtId="165" fontId="1" fillId="4" borderId="12" xfId="0" applyNumberFormat="1" applyFont="1" applyFill="1" applyBorder="1"/>
    <xf numFmtId="10" fontId="0" fillId="4" borderId="13" xfId="2" applyNumberFormat="1" applyFont="1" applyFill="1" applyBorder="1"/>
    <xf numFmtId="0" fontId="1" fillId="5" borderId="2" xfId="0" applyFont="1" applyFill="1" applyBorder="1"/>
    <xf numFmtId="164" fontId="1" fillId="5" borderId="12" xfId="0" applyNumberFormat="1" applyFont="1" applyFill="1" applyBorder="1"/>
    <xf numFmtId="10" fontId="0" fillId="5" borderId="13" xfId="0" applyNumberFormat="1" applyFill="1" applyBorder="1"/>
    <xf numFmtId="0" fontId="1" fillId="6" borderId="2" xfId="0" applyFont="1" applyFill="1" applyBorder="1"/>
    <xf numFmtId="164" fontId="1" fillId="6" borderId="12" xfId="0" applyNumberFormat="1" applyFont="1" applyFill="1" applyBorder="1"/>
    <xf numFmtId="10" fontId="0" fillId="6" borderId="13" xfId="0" applyNumberFormat="1" applyFill="1" applyBorder="1"/>
    <xf numFmtId="10" fontId="0" fillId="0" borderId="5" xfId="0" applyNumberFormat="1" applyBorder="1"/>
    <xf numFmtId="164" fontId="1" fillId="7" borderId="12" xfId="0" applyNumberFormat="1" applyFont="1" applyFill="1" applyBorder="1"/>
    <xf numFmtId="10" fontId="0" fillId="7" borderId="14" xfId="0" applyNumberFormat="1" applyFill="1" applyBorder="1"/>
    <xf numFmtId="0" fontId="0" fillId="0" borderId="1" xfId="0" applyBorder="1" applyAlignment="1">
      <alignment wrapText="1"/>
    </xf>
    <xf numFmtId="0" fontId="1" fillId="0" borderId="3" xfId="0" applyFont="1" applyBorder="1"/>
    <xf numFmtId="0" fontId="1" fillId="0" borderId="6" xfId="0" applyFont="1" applyBorder="1"/>
    <xf numFmtId="0" fontId="0" fillId="7" borderId="15" xfId="0" applyFill="1" applyBorder="1"/>
    <xf numFmtId="0" fontId="0" fillId="0" borderId="16" xfId="0" applyBorder="1"/>
    <xf numFmtId="0" fontId="0" fillId="0" borderId="17" xfId="0" applyBorder="1"/>
    <xf numFmtId="0" fontId="1" fillId="4" borderId="12" xfId="0" applyFont="1" applyFill="1" applyBorder="1"/>
    <xf numFmtId="0" fontId="0" fillId="4" borderId="13" xfId="0" applyFill="1" applyBorder="1"/>
    <xf numFmtId="0" fontId="1" fillId="5" borderId="12" xfId="0" applyFont="1" applyFill="1" applyBorder="1"/>
    <xf numFmtId="0" fontId="0" fillId="5" borderId="13" xfId="0" applyFill="1" applyBorder="1"/>
    <xf numFmtId="0" fontId="1" fillId="6" borderId="12" xfId="0" applyFont="1" applyFill="1" applyBorder="1"/>
    <xf numFmtId="0" fontId="0" fillId="6" borderId="13" xfId="0" applyFill="1" applyBorder="1"/>
    <xf numFmtId="0" fontId="0" fillId="7" borderId="14" xfId="0" applyFill="1" applyBorder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8C4D8-0E6C-FB4E-914E-059F9D4B59D8}">
  <dimension ref="A1:E38"/>
  <sheetViews>
    <sheetView tabSelected="1" zoomScaleNormal="150" zoomScaleSheetLayoutView="100" workbookViewId="0"/>
  </sheetViews>
  <sheetFormatPr baseColWidth="10" defaultColWidth="8.83203125" defaultRowHeight="15" x14ac:dyDescent="0.2"/>
  <cols>
    <col min="1" max="1" width="46.5" customWidth="1"/>
    <col min="2" max="2" width="8" customWidth="1"/>
    <col min="3" max="3" width="9.6640625" customWidth="1"/>
    <col min="4" max="4" width="12.33203125" customWidth="1"/>
    <col min="5" max="5" width="14.6640625" customWidth="1"/>
  </cols>
  <sheetData>
    <row r="1" spans="1:5" ht="16" x14ac:dyDescent="0.2">
      <c r="A1" s="2" t="s">
        <v>0</v>
      </c>
      <c r="B1" s="3" t="s">
        <v>17</v>
      </c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1" t="s">
        <v>9</v>
      </c>
      <c r="B3" s="4">
        <v>25</v>
      </c>
      <c r="C3" s="1" t="s">
        <v>1</v>
      </c>
      <c r="D3" s="1"/>
      <c r="E3" s="1"/>
    </row>
    <row r="4" spans="1:5" ht="32" x14ac:dyDescent="0.2">
      <c r="A4" s="43" t="s">
        <v>28</v>
      </c>
      <c r="B4" s="5">
        <v>40</v>
      </c>
      <c r="C4" s="1"/>
      <c r="D4" s="6"/>
      <c r="E4" s="1"/>
    </row>
    <row r="5" spans="1:5" x14ac:dyDescent="0.2">
      <c r="A5" s="1" t="s">
        <v>4</v>
      </c>
      <c r="B5" s="7">
        <v>45</v>
      </c>
      <c r="C5" s="1"/>
      <c r="D5" s="1"/>
      <c r="E5" s="1"/>
    </row>
    <row r="6" spans="1:5" ht="32" x14ac:dyDescent="0.2">
      <c r="A6" s="43" t="s">
        <v>29</v>
      </c>
      <c r="B6" s="5">
        <v>100</v>
      </c>
      <c r="C6" s="1"/>
      <c r="D6" s="1"/>
      <c r="E6" s="1"/>
    </row>
    <row r="7" spans="1:5" x14ac:dyDescent="0.2">
      <c r="A7" s="1" t="s">
        <v>4</v>
      </c>
      <c r="B7" s="7">
        <v>45</v>
      </c>
      <c r="C7" s="1"/>
      <c r="D7" s="1"/>
      <c r="E7" s="1"/>
    </row>
    <row r="8" spans="1:5" x14ac:dyDescent="0.2">
      <c r="A8" s="1" t="s">
        <v>8</v>
      </c>
      <c r="B8" s="8">
        <v>0.75</v>
      </c>
      <c r="C8" s="1"/>
      <c r="D8" s="1"/>
      <c r="E8" s="1"/>
    </row>
    <row r="9" spans="1:5" x14ac:dyDescent="0.2">
      <c r="A9" s="1" t="s">
        <v>12</v>
      </c>
      <c r="B9" s="8">
        <v>0.35</v>
      </c>
      <c r="C9" s="21"/>
      <c r="D9" s="21"/>
      <c r="E9" s="22"/>
    </row>
    <row r="10" spans="1:5" x14ac:dyDescent="0.2">
      <c r="A10" s="17"/>
      <c r="B10" s="16"/>
      <c r="C10" s="20" t="s">
        <v>2</v>
      </c>
      <c r="D10" s="44" t="s">
        <v>18</v>
      </c>
      <c r="E10" s="45" t="s">
        <v>19</v>
      </c>
    </row>
    <row r="11" spans="1:5" ht="16" thickBot="1" x14ac:dyDescent="0.25">
      <c r="A11" s="18"/>
      <c r="C11" s="19"/>
      <c r="D11" s="15"/>
      <c r="E11" s="15"/>
    </row>
    <row r="12" spans="1:5" ht="16" thickBot="1" x14ac:dyDescent="0.25">
      <c r="A12" s="31" t="s">
        <v>31</v>
      </c>
      <c r="B12" s="24"/>
      <c r="C12" s="9"/>
      <c r="D12" s="1"/>
      <c r="E12" s="1"/>
    </row>
    <row r="13" spans="1:5" x14ac:dyDescent="0.2">
      <c r="A13" s="15" t="s">
        <v>22</v>
      </c>
      <c r="B13" s="1"/>
      <c r="C13" s="10">
        <v>0.05</v>
      </c>
      <c r="D13" s="6">
        <f>C13*B3*1000000</f>
        <v>1250000</v>
      </c>
      <c r="E13" s="6">
        <f>C13*B3*B9*1000000</f>
        <v>437500</v>
      </c>
    </row>
    <row r="14" spans="1:5" x14ac:dyDescent="0.2">
      <c r="A14" s="1" t="s">
        <v>23</v>
      </c>
      <c r="B14" s="1"/>
      <c r="C14" s="11">
        <v>750</v>
      </c>
      <c r="D14" s="12">
        <f>C14*200</f>
        <v>150000</v>
      </c>
      <c r="E14" s="12">
        <f>D14*B9</f>
        <v>52500</v>
      </c>
    </row>
    <row r="15" spans="1:5" x14ac:dyDescent="0.2">
      <c r="A15" s="1" t="s">
        <v>24</v>
      </c>
      <c r="B15" s="1"/>
      <c r="C15" s="11">
        <v>2500</v>
      </c>
      <c r="D15" s="12">
        <f>C15*52</f>
        <v>130000</v>
      </c>
      <c r="E15" s="12">
        <f>D15*B9</f>
        <v>45500</v>
      </c>
    </row>
    <row r="16" spans="1:5" ht="16" thickBot="1" x14ac:dyDescent="0.25">
      <c r="A16" s="26"/>
      <c r="B16" s="1"/>
      <c r="C16" s="13"/>
      <c r="D16" s="12"/>
      <c r="E16" s="28"/>
    </row>
    <row r="17" spans="1:5" x14ac:dyDescent="0.2">
      <c r="A17" s="49" t="s">
        <v>26</v>
      </c>
      <c r="B17" s="24"/>
      <c r="C17" s="13"/>
      <c r="D17" s="27"/>
      <c r="E17" s="32">
        <f>SUM(E13:E16)</f>
        <v>535500</v>
      </c>
    </row>
    <row r="18" spans="1:5" ht="16" thickBot="1" x14ac:dyDescent="0.25">
      <c r="A18" s="50" t="s">
        <v>27</v>
      </c>
      <c r="B18" s="24"/>
      <c r="C18" s="13"/>
      <c r="D18" s="27"/>
      <c r="E18" s="33">
        <f>E17/B3/1000000</f>
        <v>2.1420000000000002E-2</v>
      </c>
    </row>
    <row r="19" spans="1:5" ht="16" thickBot="1" x14ac:dyDescent="0.25">
      <c r="A19" s="18"/>
      <c r="B19" s="1"/>
      <c r="C19" s="9"/>
      <c r="D19" s="1"/>
      <c r="E19" s="23"/>
    </row>
    <row r="20" spans="1:5" ht="16" thickBot="1" x14ac:dyDescent="0.25">
      <c r="A20" s="34" t="s">
        <v>16</v>
      </c>
      <c r="B20" s="25"/>
      <c r="C20" s="9"/>
      <c r="D20" s="1"/>
      <c r="E20" s="1"/>
    </row>
    <row r="21" spans="1:5" x14ac:dyDescent="0.2">
      <c r="A21" s="15" t="s">
        <v>20</v>
      </c>
      <c r="B21" s="1"/>
      <c r="C21" s="10">
        <v>0.08</v>
      </c>
      <c r="D21" s="1"/>
      <c r="E21" s="1"/>
    </row>
    <row r="22" spans="1:5" x14ac:dyDescent="0.2">
      <c r="A22" s="1" t="s">
        <v>21</v>
      </c>
      <c r="B22" s="1"/>
      <c r="C22" s="10">
        <v>0.9</v>
      </c>
      <c r="D22" s="14">
        <f>C21*B3*1000000*C22</f>
        <v>1800000</v>
      </c>
      <c r="E22" s="14">
        <f>D22*B9*C22</f>
        <v>567000</v>
      </c>
    </row>
    <row r="23" spans="1:5" x14ac:dyDescent="0.2">
      <c r="A23" s="1" t="s">
        <v>3</v>
      </c>
      <c r="B23" s="1"/>
      <c r="C23" s="10">
        <v>0.06</v>
      </c>
      <c r="D23" s="14">
        <f>B3*C23*1000000</f>
        <v>1500000</v>
      </c>
      <c r="E23" s="14">
        <f>B9*D23</f>
        <v>525000</v>
      </c>
    </row>
    <row r="24" spans="1:5" x14ac:dyDescent="0.2">
      <c r="A24" s="1" t="s">
        <v>15</v>
      </c>
      <c r="B24" s="1"/>
      <c r="C24" s="5">
        <v>3</v>
      </c>
      <c r="D24" s="14">
        <f>C24*B4*200*B5</f>
        <v>1080000</v>
      </c>
      <c r="E24" s="14">
        <f>D24*B9</f>
        <v>378000</v>
      </c>
    </row>
    <row r="25" spans="1:5" ht="16" thickBot="1" x14ac:dyDescent="0.25">
      <c r="A25" s="26"/>
      <c r="B25" s="1"/>
      <c r="C25" s="9"/>
      <c r="D25" s="14"/>
      <c r="E25" s="30"/>
    </row>
    <row r="26" spans="1:5" x14ac:dyDescent="0.2">
      <c r="A26" s="51" t="s">
        <v>25</v>
      </c>
      <c r="B26" s="24"/>
      <c r="C26" s="9"/>
      <c r="D26" s="29"/>
      <c r="E26" s="35">
        <f>SUM(E22:E24)</f>
        <v>1470000</v>
      </c>
    </row>
    <row r="27" spans="1:5" ht="16" thickBot="1" x14ac:dyDescent="0.25">
      <c r="A27" s="52" t="s">
        <v>5</v>
      </c>
      <c r="B27" s="24"/>
      <c r="C27" s="9"/>
      <c r="D27" s="29"/>
      <c r="E27" s="36">
        <f>E26/B3/1000000</f>
        <v>5.8799999999999998E-2</v>
      </c>
    </row>
    <row r="28" spans="1:5" ht="16" thickBot="1" x14ac:dyDescent="0.25">
      <c r="A28" s="18"/>
      <c r="B28" s="1"/>
      <c r="C28" s="9"/>
      <c r="D28" s="1"/>
      <c r="E28" s="15"/>
    </row>
    <row r="29" spans="1:5" ht="16" thickBot="1" x14ac:dyDescent="0.25">
      <c r="A29" s="37" t="s">
        <v>30</v>
      </c>
      <c r="B29" s="24"/>
      <c r="C29" s="9"/>
      <c r="D29" s="1"/>
      <c r="E29" s="1"/>
    </row>
    <row r="30" spans="1:5" x14ac:dyDescent="0.2">
      <c r="A30" s="15" t="s">
        <v>6</v>
      </c>
      <c r="B30" s="1"/>
      <c r="C30" s="8">
        <v>0.04</v>
      </c>
      <c r="D30" s="14">
        <f>B3*B8*1000000*C30</f>
        <v>750000</v>
      </c>
      <c r="E30" s="14">
        <f>D30*B9</f>
        <v>262500</v>
      </c>
    </row>
    <row r="31" spans="1:5" x14ac:dyDescent="0.2">
      <c r="A31" s="1" t="s">
        <v>7</v>
      </c>
      <c r="B31" s="1"/>
      <c r="C31" s="8">
        <v>0.1</v>
      </c>
      <c r="D31" s="14">
        <f>C31*B8*B3*1000000</f>
        <v>1875000.0000000002</v>
      </c>
      <c r="E31" s="14">
        <f>D31*B9</f>
        <v>656250</v>
      </c>
    </row>
    <row r="32" spans="1:5" x14ac:dyDescent="0.2">
      <c r="A32" s="1" t="s">
        <v>14</v>
      </c>
      <c r="B32" s="1"/>
      <c r="C32" s="5">
        <v>3</v>
      </c>
      <c r="D32" s="14">
        <f>C32*B6*200*B7</f>
        <v>2700000</v>
      </c>
      <c r="E32" s="14">
        <f>D32*B9</f>
        <v>944999.99999999988</v>
      </c>
    </row>
    <row r="33" spans="1:5" ht="16" thickBot="1" x14ac:dyDescent="0.25">
      <c r="A33" s="26"/>
      <c r="B33" s="1"/>
      <c r="C33" s="9"/>
      <c r="D33" s="14"/>
      <c r="E33" s="30"/>
    </row>
    <row r="34" spans="1:5" x14ac:dyDescent="0.2">
      <c r="A34" s="53" t="s">
        <v>10</v>
      </c>
      <c r="B34" s="24"/>
      <c r="D34" s="29"/>
      <c r="E34" s="38">
        <f>SUM(E30:E32)</f>
        <v>1863750</v>
      </c>
    </row>
    <row r="35" spans="1:5" ht="16" thickBot="1" x14ac:dyDescent="0.25">
      <c r="A35" s="54" t="s">
        <v>11</v>
      </c>
      <c r="B35" s="24"/>
      <c r="C35" s="9"/>
      <c r="D35" s="29"/>
      <c r="E35" s="39">
        <f>E34/B3/1000000</f>
        <v>7.4550000000000005E-2</v>
      </c>
    </row>
    <row r="36" spans="1:5" ht="16" thickBot="1" x14ac:dyDescent="0.25">
      <c r="A36" s="18"/>
      <c r="B36" s="1"/>
      <c r="C36" s="9"/>
      <c r="D36" s="1"/>
      <c r="E36" s="40"/>
    </row>
    <row r="37" spans="1:5" x14ac:dyDescent="0.2">
      <c r="A37" s="46" t="s">
        <v>13</v>
      </c>
      <c r="B37" s="47"/>
      <c r="C37" s="26"/>
      <c r="D37" s="48"/>
      <c r="E37" s="41">
        <f>E34+E26</f>
        <v>3333750</v>
      </c>
    </row>
    <row r="38" spans="1:5" ht="16" thickBot="1" x14ac:dyDescent="0.25">
      <c r="A38" s="55" t="s">
        <v>11</v>
      </c>
      <c r="B38" s="24"/>
      <c r="C38" s="1"/>
      <c r="D38" s="29"/>
      <c r="E38" s="42">
        <f>E37/B3/1000000</f>
        <v>0.13335</v>
      </c>
    </row>
  </sheetData>
  <pageMargins left="0" right="0" top="0" bottom="0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micheltonino.mt@gmail.com</dc:creator>
  <cp:lastModifiedBy>Microsoft Office User</cp:lastModifiedBy>
  <dcterms:created xsi:type="dcterms:W3CDTF">2018-07-04T18:11:59Z</dcterms:created>
  <dcterms:modified xsi:type="dcterms:W3CDTF">2018-09-08T09:19:27Z</dcterms:modified>
</cp:coreProperties>
</file>